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0115" windowHeight="74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51" i="1"/>
  <c r="E51"/>
  <c r="D51"/>
  <c r="H48"/>
  <c r="F48"/>
  <c r="E48"/>
  <c r="D48"/>
  <c r="D50"/>
  <c r="E50"/>
  <c r="F50"/>
  <c r="F49"/>
  <c r="E49"/>
  <c r="D49"/>
  <c r="F43"/>
  <c r="G43"/>
  <c r="H43"/>
  <c r="G50" s="1"/>
  <c r="E43"/>
  <c r="E42"/>
  <c r="E41"/>
  <c r="E40"/>
  <c r="E39"/>
  <c r="E38"/>
  <c r="E37"/>
  <c r="E36"/>
  <c r="E35"/>
  <c r="E34"/>
  <c r="E33"/>
  <c r="E32"/>
  <c r="H31"/>
  <c r="H28"/>
  <c r="H27"/>
  <c r="H25"/>
  <c r="H21"/>
  <c r="H22"/>
  <c r="H23"/>
  <c r="H24"/>
  <c r="H26"/>
  <c r="H29"/>
  <c r="H30"/>
  <c r="H20"/>
  <c r="H15"/>
  <c r="H16"/>
  <c r="H17"/>
  <c r="H14"/>
  <c r="G19"/>
  <c r="G18"/>
  <c r="H11"/>
  <c r="H12"/>
  <c r="H13"/>
  <c r="H10"/>
  <c r="H9"/>
  <c r="G8"/>
  <c r="F6"/>
  <c r="F5"/>
  <c r="F4"/>
  <c r="F7"/>
  <c r="F3"/>
  <c r="E2"/>
  <c r="D44"/>
  <c r="C45" s="1"/>
  <c r="C43"/>
  <c r="G48" l="1"/>
  <c r="H50"/>
  <c r="I50" s="1"/>
  <c r="H49"/>
  <c r="I49" s="1"/>
  <c r="G51"/>
  <c r="I48"/>
  <c r="G49"/>
  <c r="H51"/>
  <c r="I51" s="1"/>
</calcChain>
</file>

<file path=xl/sharedStrings.xml><?xml version="1.0" encoding="utf-8"?>
<sst xmlns="http://schemas.openxmlformats.org/spreadsheetml/2006/main" count="110" uniqueCount="105">
  <si>
    <t>№ участка</t>
  </si>
  <si>
    <t>Наименование участка маршрута</t>
  </si>
  <si>
    <t>Королев - Светогорск</t>
  </si>
  <si>
    <t>Светогорск - Лахти</t>
  </si>
  <si>
    <t xml:space="preserve"> 1-2 </t>
  </si>
  <si>
    <t xml:space="preserve"> 2 -3</t>
  </si>
  <si>
    <t>Мо И Рана - Феуске</t>
  </si>
  <si>
    <t>Тронхейм - Мо И Рана</t>
  </si>
  <si>
    <t>Сторлиен - Тронхейм</t>
  </si>
  <si>
    <t>Умео - Сторлиен</t>
  </si>
  <si>
    <t>Скарбергет - Бьерквик</t>
  </si>
  <si>
    <t>Хессенг - Малая волоковая</t>
  </si>
  <si>
    <t>Малая волоковая - Мурманск</t>
  </si>
  <si>
    <t>Лахти-Хельсинки</t>
  </si>
  <si>
    <t xml:space="preserve">4-5   </t>
  </si>
  <si>
    <t>Хельсинки - Хямеэнлинна</t>
  </si>
  <si>
    <t>5-6</t>
  </si>
  <si>
    <t>6-7</t>
  </si>
  <si>
    <t>7-8</t>
  </si>
  <si>
    <t>8-9</t>
  </si>
  <si>
    <t>9-10</t>
  </si>
  <si>
    <t>10-11</t>
  </si>
  <si>
    <t>11-12</t>
  </si>
  <si>
    <t>13-14</t>
  </si>
  <si>
    <t>14-15</t>
  </si>
  <si>
    <t>15-16</t>
  </si>
  <si>
    <t>16-17</t>
  </si>
  <si>
    <t>17-18</t>
  </si>
  <si>
    <t>Тронхейм - Водопад Виннуфоссен</t>
  </si>
  <si>
    <t>20-21</t>
  </si>
  <si>
    <t>Водопад Виннуфоссен - Дорога троллей</t>
  </si>
  <si>
    <t>21-22</t>
  </si>
  <si>
    <t>Дорога троллей - Кристиансунн</t>
  </si>
  <si>
    <t>Кристиансунн - Тронхейм</t>
  </si>
  <si>
    <t>Бьервик - Абиску</t>
  </si>
  <si>
    <t>Абиску - Бьервик</t>
  </si>
  <si>
    <t>Бьервик - Харстад</t>
  </si>
  <si>
    <t>24-25</t>
  </si>
  <si>
    <t>Харстад - Анденес</t>
  </si>
  <si>
    <t>25-26</t>
  </si>
  <si>
    <t>Анденес - Хьеррингнес</t>
  </si>
  <si>
    <t>Хьеррингнес - Конгсвика</t>
  </si>
  <si>
    <t>27-11</t>
  </si>
  <si>
    <t>Конгсвика - Бьервик</t>
  </si>
  <si>
    <t>Бьерквик - Сетерванг</t>
  </si>
  <si>
    <t>Алта - Несбаккен</t>
  </si>
  <si>
    <t>Несбаккен - Хессенг</t>
  </si>
  <si>
    <t>Мурманск - Оленегорск</t>
  </si>
  <si>
    <t>18-19</t>
  </si>
  <si>
    <t>Оленегорск - на Апатиты</t>
  </si>
  <si>
    <t>19-20</t>
  </si>
  <si>
    <t>на Апатиты - Кандалакша</t>
  </si>
  <si>
    <t>Кандалакша - на Кивач</t>
  </si>
  <si>
    <t>на Кивач - Королев</t>
  </si>
  <si>
    <t xml:space="preserve"> 3-23</t>
  </si>
  <si>
    <t>23-4</t>
  </si>
  <si>
    <t>7-24</t>
  </si>
  <si>
    <t>26-7</t>
  </si>
  <si>
    <t>11-27</t>
  </si>
  <si>
    <t>11-28</t>
  </si>
  <si>
    <t>28-29</t>
  </si>
  <si>
    <t>29-30</t>
  </si>
  <si>
    <t>30-31</t>
  </si>
  <si>
    <t>31-11</t>
  </si>
  <si>
    <t>12-32</t>
  </si>
  <si>
    <t xml:space="preserve">Сетерванг -Балсфьорд </t>
  </si>
  <si>
    <t>Балсфьорд - Алта</t>
  </si>
  <si>
    <t>32-13</t>
  </si>
  <si>
    <t>14-33</t>
  </si>
  <si>
    <t>33-14</t>
  </si>
  <si>
    <t>Несбаккен - Нордкап</t>
  </si>
  <si>
    <t>Нордкап - Несбаккен</t>
  </si>
  <si>
    <t>16-34-16</t>
  </si>
  <si>
    <t>Малая волоковая- Маяк, мыс кекурский</t>
  </si>
  <si>
    <t>18-35-18</t>
  </si>
  <si>
    <t>Оленегорск-перевал Геологов- Оленегорск</t>
  </si>
  <si>
    <t>на Апатиты - Апатиты -на Апатиты</t>
  </si>
  <si>
    <t>19-36-19</t>
  </si>
  <si>
    <t>21-37-21</t>
  </si>
  <si>
    <t>на Кивач-Кивач-на Кивач</t>
  </si>
  <si>
    <t>Всего в пути max маршрут</t>
  </si>
  <si>
    <t>Феуске - Стойорда паром</t>
  </si>
  <si>
    <t>Хямеэнлинна- Вааса паром</t>
  </si>
  <si>
    <t xml:space="preserve"> 3-4</t>
  </si>
  <si>
    <t>Лахти -Хямеэнлинна</t>
  </si>
  <si>
    <t>Всего в пути min маршрут</t>
  </si>
  <si>
    <t>Осн.маршрут</t>
  </si>
  <si>
    <t>Доп.участки</t>
  </si>
  <si>
    <t>Россия</t>
  </si>
  <si>
    <t>Финляндия</t>
  </si>
  <si>
    <t>Швеция</t>
  </si>
  <si>
    <t>Норвегия</t>
  </si>
  <si>
    <t>Машина</t>
  </si>
  <si>
    <t>Расход л/100 км</t>
  </si>
  <si>
    <t>Цена 1л, Россия</t>
  </si>
  <si>
    <t>Цена 1л, Фин.</t>
  </si>
  <si>
    <t>Цена 1л, Швец.</t>
  </si>
  <si>
    <t>Цена 1л, Норв.</t>
  </si>
  <si>
    <t>Додж, газ</t>
  </si>
  <si>
    <t>Всего, л</t>
  </si>
  <si>
    <t>Всего, руб.</t>
  </si>
  <si>
    <t>Тойота Хай, диз.</t>
  </si>
  <si>
    <t>Митцу Л200, диз.</t>
  </si>
  <si>
    <t>Мин.марш.</t>
  </si>
  <si>
    <t>Тойота 105, диз.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</si>
</sst>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FF9B5"/>
        <bgColor indexed="64"/>
      </patternFill>
    </fill>
    <fill>
      <patternFill patternType="solid">
        <fgColor rgb="FFF298E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2" fillId="0" borderId="0" xfId="0" applyNumberFormat="1" applyFont="1"/>
    <xf numFmtId="49" fontId="0" fillId="2" borderId="0" xfId="0" applyNumberFormat="1" applyFill="1"/>
    <xf numFmtId="0" fontId="0" fillId="2" borderId="0" xfId="0" applyFill="1"/>
    <xf numFmtId="0" fontId="0" fillId="2" borderId="0" xfId="0" applyFill="1" applyAlignment="1">
      <alignment horizontal="center" vertical="center"/>
    </xf>
    <xf numFmtId="49" fontId="2" fillId="2" borderId="0" xfId="0" applyNumberFormat="1" applyFont="1" applyFill="1"/>
    <xf numFmtId="0" fontId="0" fillId="0" borderId="0" xfId="0" applyFill="1"/>
    <xf numFmtId="49" fontId="2" fillId="0" borderId="0" xfId="0" applyNumberFormat="1" applyFont="1" applyFill="1"/>
    <xf numFmtId="0" fontId="0" fillId="0" borderId="0" xfId="0" applyFill="1" applyAlignment="1">
      <alignment horizontal="center" vertical="center"/>
    </xf>
    <xf numFmtId="49" fontId="2" fillId="3" borderId="0" xfId="0" applyNumberFormat="1" applyFont="1" applyFill="1"/>
    <xf numFmtId="0" fontId="0" fillId="3" borderId="0" xfId="0" applyFill="1"/>
    <xf numFmtId="0" fontId="0" fillId="3" borderId="0" xfId="0" applyFill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3" fontId="0" fillId="0" borderId="0" xfId="0" applyNumberFormat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0" fillId="0" borderId="0" xfId="0" applyNumberFormat="1" applyFill="1"/>
    <xf numFmtId="0" fontId="1" fillId="0" borderId="0" xfId="0" applyFont="1" applyFill="1"/>
    <xf numFmtId="3" fontId="0" fillId="0" borderId="0" xfId="0" applyNumberFormat="1" applyAlignment="1">
      <alignment horizontal="center" vertical="center"/>
    </xf>
    <xf numFmtId="3" fontId="0" fillId="3" borderId="0" xfId="0" applyNumberFormat="1" applyFill="1" applyAlignment="1">
      <alignment horizontal="center" vertical="center"/>
    </xf>
    <xf numFmtId="3" fontId="0" fillId="3" borderId="0" xfId="0" applyNumberFormat="1" applyFill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DFF9B5"/>
      <color rgb="FFF298E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topLeftCell="A25" zoomScale="90" zoomScaleNormal="90" workbookViewId="0">
      <selection activeCell="B51" sqref="B51"/>
    </sheetView>
  </sheetViews>
  <sheetFormatPr defaultRowHeight="15"/>
  <cols>
    <col min="1" max="1" width="18" customWidth="1"/>
    <col min="2" max="2" width="40.7109375" customWidth="1"/>
    <col min="3" max="3" width="15.7109375" customWidth="1"/>
    <col min="4" max="4" width="14.85546875" customWidth="1"/>
    <col min="5" max="5" width="14.42578125" customWidth="1"/>
    <col min="6" max="6" width="17.42578125" customWidth="1"/>
    <col min="8" max="8" width="10.5703125" customWidth="1"/>
    <col min="9" max="9" width="10.7109375" customWidth="1"/>
    <col min="10" max="10" width="28.5703125" customWidth="1"/>
  </cols>
  <sheetData>
    <row r="1" spans="1:12" s="9" customFormat="1" ht="30" customHeight="1">
      <c r="A1" s="1" t="s">
        <v>0</v>
      </c>
      <c r="B1" s="1" t="s">
        <v>1</v>
      </c>
      <c r="C1" s="2" t="s">
        <v>86</v>
      </c>
      <c r="D1" s="16" t="s">
        <v>87</v>
      </c>
      <c r="E1" s="19" t="s">
        <v>88</v>
      </c>
      <c r="F1" s="17" t="s">
        <v>89</v>
      </c>
      <c r="G1" s="17" t="s">
        <v>90</v>
      </c>
      <c r="H1" s="17" t="s">
        <v>91</v>
      </c>
      <c r="I1" s="22"/>
      <c r="J1" s="22"/>
      <c r="K1" s="11"/>
      <c r="L1" s="23"/>
    </row>
    <row r="2" spans="1:12" s="9" customFormat="1">
      <c r="A2" s="3" t="s">
        <v>4</v>
      </c>
      <c r="B2" t="s">
        <v>2</v>
      </c>
      <c r="C2" s="2">
        <v>910</v>
      </c>
      <c r="D2" s="2"/>
      <c r="E2" s="29">
        <f>C2</f>
        <v>910</v>
      </c>
      <c r="F2" s="16"/>
      <c r="G2" s="16"/>
      <c r="H2" s="16"/>
      <c r="I2" s="24"/>
      <c r="K2" s="11"/>
    </row>
    <row r="3" spans="1:12" s="9" customFormat="1" ht="15.75" customHeight="1">
      <c r="A3" s="3" t="s">
        <v>5</v>
      </c>
      <c r="B3" t="s">
        <v>3</v>
      </c>
      <c r="C3" s="2">
        <v>190</v>
      </c>
      <c r="D3" s="2"/>
      <c r="E3" s="29"/>
      <c r="F3" s="16">
        <f>C3</f>
        <v>190</v>
      </c>
      <c r="G3" s="16"/>
      <c r="H3" s="16"/>
      <c r="I3" s="24"/>
      <c r="K3" s="11"/>
    </row>
    <row r="4" spans="1:12" s="9" customFormat="1" ht="15.75" customHeight="1">
      <c r="A4" s="18" t="s">
        <v>83</v>
      </c>
      <c r="B4" s="15" t="s">
        <v>84</v>
      </c>
      <c r="C4" s="16">
        <v>100</v>
      </c>
      <c r="D4" s="16"/>
      <c r="E4" s="29"/>
      <c r="F4" s="16">
        <f t="shared" ref="F4:F7" si="0">C4</f>
        <v>100</v>
      </c>
      <c r="G4" s="16"/>
      <c r="H4" s="16"/>
      <c r="I4" s="24"/>
      <c r="K4" s="11"/>
    </row>
    <row r="5" spans="1:12" s="9" customFormat="1" ht="15.75" customHeight="1">
      <c r="A5" s="5" t="s">
        <v>54</v>
      </c>
      <c r="B5" s="6" t="s">
        <v>13</v>
      </c>
      <c r="C5" s="7"/>
      <c r="D5" s="7">
        <v>100</v>
      </c>
      <c r="E5" s="30"/>
      <c r="F5" s="30">
        <f>D5</f>
        <v>100</v>
      </c>
      <c r="G5" s="7"/>
      <c r="H5" s="7"/>
    </row>
    <row r="6" spans="1:12" s="9" customFormat="1" ht="15.75" customHeight="1">
      <c r="A6" s="5" t="s">
        <v>55</v>
      </c>
      <c r="B6" s="6" t="s">
        <v>15</v>
      </c>
      <c r="C6" s="7"/>
      <c r="D6" s="7">
        <v>110</v>
      </c>
      <c r="E6" s="30"/>
      <c r="F6" s="30">
        <f>D6</f>
        <v>110</v>
      </c>
      <c r="G6" s="7"/>
      <c r="H6" s="7"/>
    </row>
    <row r="7" spans="1:12" s="9" customFormat="1">
      <c r="A7" s="4" t="s">
        <v>14</v>
      </c>
      <c r="B7" t="s">
        <v>82</v>
      </c>
      <c r="C7" s="2">
        <v>330</v>
      </c>
      <c r="D7" s="2"/>
      <c r="E7" s="29"/>
      <c r="F7" s="16">
        <f t="shared" si="0"/>
        <v>330</v>
      </c>
      <c r="G7" s="16"/>
      <c r="H7" s="16"/>
      <c r="I7" s="10"/>
      <c r="K7" s="11"/>
      <c r="L7" s="25"/>
    </row>
    <row r="8" spans="1:12" s="9" customFormat="1">
      <c r="A8" s="4" t="s">
        <v>16</v>
      </c>
      <c r="B8" t="s">
        <v>9</v>
      </c>
      <c r="C8" s="2">
        <v>620</v>
      </c>
      <c r="D8" s="2"/>
      <c r="E8" s="31"/>
      <c r="F8" s="16"/>
      <c r="G8" s="16">
        <f>C8</f>
        <v>620</v>
      </c>
      <c r="H8" s="16"/>
      <c r="I8" s="10"/>
      <c r="K8" s="11"/>
    </row>
    <row r="9" spans="1:12" s="9" customFormat="1">
      <c r="A9" s="4" t="s">
        <v>17</v>
      </c>
      <c r="B9" t="s">
        <v>8</v>
      </c>
      <c r="C9" s="2">
        <v>110</v>
      </c>
      <c r="D9" s="2"/>
      <c r="E9" s="29"/>
      <c r="F9" s="16"/>
      <c r="G9" s="16"/>
      <c r="H9" s="16">
        <f>C9</f>
        <v>110</v>
      </c>
      <c r="I9" s="10"/>
      <c r="K9" s="11"/>
    </row>
    <row r="10" spans="1:12" s="9" customFormat="1">
      <c r="A10" s="8" t="s">
        <v>56</v>
      </c>
      <c r="B10" s="6" t="s">
        <v>28</v>
      </c>
      <c r="C10" s="7"/>
      <c r="D10" s="7">
        <v>190</v>
      </c>
      <c r="E10" s="30"/>
      <c r="F10" s="7"/>
      <c r="G10" s="7"/>
      <c r="H10" s="7">
        <f>D10</f>
        <v>190</v>
      </c>
    </row>
    <row r="11" spans="1:12" s="9" customFormat="1">
      <c r="A11" s="8" t="s">
        <v>37</v>
      </c>
      <c r="B11" s="6" t="s">
        <v>30</v>
      </c>
      <c r="C11" s="7"/>
      <c r="D11" s="7">
        <v>130</v>
      </c>
      <c r="E11" s="30"/>
      <c r="F11" s="7"/>
      <c r="G11" s="7"/>
      <c r="H11" s="7">
        <f t="shared" ref="H11:H13" si="1">D11</f>
        <v>130</v>
      </c>
    </row>
    <row r="12" spans="1:12" s="9" customFormat="1">
      <c r="A12" s="8" t="s">
        <v>39</v>
      </c>
      <c r="B12" s="6" t="s">
        <v>32</v>
      </c>
      <c r="C12" s="7"/>
      <c r="D12" s="7">
        <v>140</v>
      </c>
      <c r="E12" s="30"/>
      <c r="F12" s="7"/>
      <c r="G12" s="7"/>
      <c r="H12" s="7">
        <f t="shared" si="1"/>
        <v>140</v>
      </c>
    </row>
    <row r="13" spans="1:12" s="9" customFormat="1">
      <c r="A13" s="8" t="s">
        <v>57</v>
      </c>
      <c r="B13" s="6" t="s">
        <v>33</v>
      </c>
      <c r="C13" s="7"/>
      <c r="D13" s="7">
        <v>200</v>
      </c>
      <c r="E13" s="30"/>
      <c r="F13" s="7"/>
      <c r="G13" s="7"/>
      <c r="H13" s="7">
        <f t="shared" si="1"/>
        <v>200</v>
      </c>
    </row>
    <row r="14" spans="1:12" s="9" customFormat="1">
      <c r="A14" s="4" t="s">
        <v>18</v>
      </c>
      <c r="B14" t="s">
        <v>7</v>
      </c>
      <c r="C14" s="2">
        <v>480</v>
      </c>
      <c r="D14" s="2"/>
      <c r="E14" s="29"/>
      <c r="F14" s="16"/>
      <c r="G14" s="16"/>
      <c r="H14" s="16">
        <f>C14</f>
        <v>480</v>
      </c>
      <c r="I14" s="10"/>
      <c r="K14" s="11"/>
    </row>
    <row r="15" spans="1:12" s="9" customFormat="1">
      <c r="A15" s="4" t="s">
        <v>19</v>
      </c>
      <c r="B15" t="s">
        <v>6</v>
      </c>
      <c r="C15" s="2">
        <v>180</v>
      </c>
      <c r="D15" s="2"/>
      <c r="E15" s="29"/>
      <c r="F15" s="16"/>
      <c r="G15" s="16"/>
      <c r="H15" s="16">
        <f t="shared" ref="H15:H17" si="2">C15</f>
        <v>180</v>
      </c>
      <c r="I15" s="10"/>
      <c r="K15" s="11"/>
    </row>
    <row r="16" spans="1:12" s="9" customFormat="1">
      <c r="A16" s="4" t="s">
        <v>20</v>
      </c>
      <c r="B16" t="s">
        <v>81</v>
      </c>
      <c r="C16" s="2">
        <v>160</v>
      </c>
      <c r="D16" s="2"/>
      <c r="E16" s="29"/>
      <c r="F16" s="16"/>
      <c r="G16" s="16"/>
      <c r="H16" s="16">
        <f t="shared" si="2"/>
        <v>160</v>
      </c>
      <c r="I16" s="10"/>
      <c r="K16" s="11"/>
    </row>
    <row r="17" spans="1:11" s="9" customFormat="1">
      <c r="A17" s="4" t="s">
        <v>21</v>
      </c>
      <c r="B17" t="s">
        <v>10</v>
      </c>
      <c r="C17" s="2">
        <v>110</v>
      </c>
      <c r="D17" s="2"/>
      <c r="E17" s="29"/>
      <c r="F17" s="16"/>
      <c r="G17" s="16"/>
      <c r="H17" s="16">
        <f t="shared" si="2"/>
        <v>110</v>
      </c>
      <c r="I17" s="10"/>
      <c r="K17" s="11"/>
    </row>
    <row r="18" spans="1:11" s="9" customFormat="1">
      <c r="A18" s="8" t="s">
        <v>58</v>
      </c>
      <c r="B18" s="6" t="s">
        <v>34</v>
      </c>
      <c r="C18" s="7"/>
      <c r="D18" s="7">
        <v>83</v>
      </c>
      <c r="E18" s="30"/>
      <c r="F18" s="7"/>
      <c r="G18" s="7">
        <f>D18</f>
        <v>83</v>
      </c>
      <c r="H18" s="7"/>
    </row>
    <row r="19" spans="1:11" s="9" customFormat="1">
      <c r="A19" s="8" t="s">
        <v>42</v>
      </c>
      <c r="B19" s="6" t="s">
        <v>35</v>
      </c>
      <c r="C19" s="7"/>
      <c r="D19" s="7">
        <v>83</v>
      </c>
      <c r="E19" s="30"/>
      <c r="F19" s="7"/>
      <c r="G19" s="7">
        <f>D19</f>
        <v>83</v>
      </c>
      <c r="H19" s="7"/>
    </row>
    <row r="20" spans="1:11" s="9" customFormat="1">
      <c r="A20" s="8" t="s">
        <v>59</v>
      </c>
      <c r="B20" s="6" t="s">
        <v>36</v>
      </c>
      <c r="C20" s="7"/>
      <c r="D20" s="7">
        <v>85</v>
      </c>
      <c r="E20" s="30"/>
      <c r="F20" s="7"/>
      <c r="G20" s="7"/>
      <c r="H20" s="7">
        <f>D20</f>
        <v>85</v>
      </c>
    </row>
    <row r="21" spans="1:11" s="9" customFormat="1">
      <c r="A21" s="8" t="s">
        <v>60</v>
      </c>
      <c r="B21" s="6" t="s">
        <v>38</v>
      </c>
      <c r="C21" s="7"/>
      <c r="D21" s="7">
        <v>170</v>
      </c>
      <c r="E21" s="30"/>
      <c r="F21" s="7"/>
      <c r="G21" s="7"/>
      <c r="H21" s="7">
        <f t="shared" ref="H21:H30" si="3">D21</f>
        <v>170</v>
      </c>
    </row>
    <row r="22" spans="1:11" s="9" customFormat="1">
      <c r="A22" s="8" t="s">
        <v>61</v>
      </c>
      <c r="B22" s="6" t="s">
        <v>40</v>
      </c>
      <c r="C22" s="7"/>
      <c r="D22" s="7">
        <v>100</v>
      </c>
      <c r="E22" s="30"/>
      <c r="F22" s="7"/>
      <c r="G22" s="7"/>
      <c r="H22" s="7">
        <f t="shared" si="3"/>
        <v>100</v>
      </c>
    </row>
    <row r="23" spans="1:11" s="9" customFormat="1">
      <c r="A23" s="8" t="s">
        <v>62</v>
      </c>
      <c r="B23" s="6" t="s">
        <v>41</v>
      </c>
      <c r="C23" s="7"/>
      <c r="D23" s="7">
        <v>73</v>
      </c>
      <c r="E23" s="30"/>
      <c r="F23" s="7"/>
      <c r="G23" s="7"/>
      <c r="H23" s="7">
        <f t="shared" si="3"/>
        <v>73</v>
      </c>
    </row>
    <row r="24" spans="1:11" s="9" customFormat="1">
      <c r="A24" s="8" t="s">
        <v>63</v>
      </c>
      <c r="B24" s="6" t="s">
        <v>43</v>
      </c>
      <c r="C24" s="7"/>
      <c r="D24" s="7">
        <v>82</v>
      </c>
      <c r="E24" s="30"/>
      <c r="F24" s="7"/>
      <c r="G24" s="7"/>
      <c r="H24" s="7">
        <f t="shared" si="3"/>
        <v>82</v>
      </c>
      <c r="I24" s="10"/>
      <c r="K24" s="11"/>
    </row>
    <row r="25" spans="1:11" s="9" customFormat="1">
      <c r="A25" s="4" t="s">
        <v>22</v>
      </c>
      <c r="B25" t="s">
        <v>44</v>
      </c>
      <c r="C25" s="2">
        <v>130</v>
      </c>
      <c r="D25" s="2"/>
      <c r="E25" s="29"/>
      <c r="F25" s="16"/>
      <c r="G25" s="16"/>
      <c r="H25" s="11">
        <f>C25</f>
        <v>130</v>
      </c>
      <c r="I25" s="10"/>
      <c r="K25" s="11"/>
    </row>
    <row r="26" spans="1:11" s="9" customFormat="1">
      <c r="A26" s="8" t="s">
        <v>64</v>
      </c>
      <c r="B26" s="6" t="s">
        <v>65</v>
      </c>
      <c r="C26" s="7"/>
      <c r="D26" s="7">
        <v>17</v>
      </c>
      <c r="E26" s="30"/>
      <c r="F26" s="7"/>
      <c r="G26" s="7"/>
      <c r="H26" s="7">
        <f t="shared" si="3"/>
        <v>17</v>
      </c>
    </row>
    <row r="27" spans="1:11" s="9" customFormat="1">
      <c r="A27" s="10" t="s">
        <v>67</v>
      </c>
      <c r="B27" s="9" t="s">
        <v>66</v>
      </c>
      <c r="C27" s="11">
        <v>360</v>
      </c>
      <c r="D27" s="11"/>
      <c r="E27" s="32"/>
      <c r="F27" s="11"/>
      <c r="G27" s="11"/>
      <c r="H27" s="11">
        <f>C27</f>
        <v>360</v>
      </c>
      <c r="I27" s="10"/>
      <c r="K27" s="11"/>
    </row>
    <row r="28" spans="1:11" s="9" customFormat="1">
      <c r="A28" s="4" t="s">
        <v>23</v>
      </c>
      <c r="B28" t="s">
        <v>45</v>
      </c>
      <c r="C28" s="2">
        <v>110</v>
      </c>
      <c r="D28" s="2"/>
      <c r="E28" s="29"/>
      <c r="F28" s="16"/>
      <c r="G28" s="16"/>
      <c r="H28" s="11">
        <f>C28</f>
        <v>110</v>
      </c>
      <c r="I28" s="10"/>
      <c r="K28" s="11"/>
    </row>
    <row r="29" spans="1:11" s="9" customFormat="1">
      <c r="A29" s="8" t="s">
        <v>68</v>
      </c>
      <c r="B29" s="6" t="s">
        <v>70</v>
      </c>
      <c r="C29" s="7"/>
      <c r="D29" s="7">
        <v>130</v>
      </c>
      <c r="E29" s="30"/>
      <c r="F29" s="7"/>
      <c r="G29" s="7"/>
      <c r="H29" s="7">
        <f t="shared" si="3"/>
        <v>130</v>
      </c>
    </row>
    <row r="30" spans="1:11" s="9" customFormat="1">
      <c r="A30" s="8" t="s">
        <v>69</v>
      </c>
      <c r="B30" s="6" t="s">
        <v>71</v>
      </c>
      <c r="C30" s="7"/>
      <c r="D30" s="7">
        <v>130</v>
      </c>
      <c r="E30" s="30"/>
      <c r="F30" s="7"/>
      <c r="G30" s="7"/>
      <c r="H30" s="7">
        <f t="shared" si="3"/>
        <v>130</v>
      </c>
    </row>
    <row r="31" spans="1:11" s="9" customFormat="1">
      <c r="A31" s="4" t="s">
        <v>24</v>
      </c>
      <c r="B31" t="s">
        <v>46</v>
      </c>
      <c r="C31" s="2">
        <v>400</v>
      </c>
      <c r="D31" s="2"/>
      <c r="E31" s="29"/>
      <c r="F31" s="16"/>
      <c r="G31" s="16"/>
      <c r="H31" s="11">
        <f>C31</f>
        <v>400</v>
      </c>
      <c r="I31" s="10"/>
      <c r="K31" s="11"/>
    </row>
    <row r="32" spans="1:11" s="9" customFormat="1">
      <c r="A32" s="4" t="s">
        <v>25</v>
      </c>
      <c r="B32" t="s">
        <v>11</v>
      </c>
      <c r="C32" s="2">
        <v>150</v>
      </c>
      <c r="D32" s="2"/>
      <c r="E32" s="29">
        <f>C32</f>
        <v>150</v>
      </c>
      <c r="F32" s="16"/>
      <c r="G32" s="16"/>
      <c r="H32" s="11"/>
      <c r="I32" s="10"/>
      <c r="K32" s="11"/>
    </row>
    <row r="33" spans="1:11" s="9" customFormat="1">
      <c r="A33" s="8" t="s">
        <v>72</v>
      </c>
      <c r="B33" s="6" t="s">
        <v>73</v>
      </c>
      <c r="C33" s="7"/>
      <c r="D33" s="7">
        <v>200</v>
      </c>
      <c r="E33" s="30">
        <f>D33</f>
        <v>200</v>
      </c>
      <c r="F33" s="7"/>
      <c r="G33" s="7"/>
      <c r="H33" s="7"/>
    </row>
    <row r="34" spans="1:11" s="9" customFormat="1">
      <c r="A34" s="4" t="s">
        <v>26</v>
      </c>
      <c r="B34" t="s">
        <v>12</v>
      </c>
      <c r="C34" s="2">
        <v>130</v>
      </c>
      <c r="D34" s="2"/>
      <c r="E34" s="29">
        <f>C34</f>
        <v>130</v>
      </c>
      <c r="F34" s="16"/>
      <c r="G34" s="16"/>
      <c r="H34" s="16"/>
      <c r="I34" s="10"/>
      <c r="K34" s="11"/>
    </row>
    <row r="35" spans="1:11" s="9" customFormat="1">
      <c r="A35" s="4" t="s">
        <v>27</v>
      </c>
      <c r="B35" t="s">
        <v>47</v>
      </c>
      <c r="C35" s="2">
        <v>100</v>
      </c>
      <c r="D35" s="2"/>
      <c r="E35" s="29">
        <f>C35</f>
        <v>100</v>
      </c>
      <c r="F35" s="16"/>
      <c r="G35" s="16"/>
      <c r="H35" s="16"/>
      <c r="I35" s="10"/>
      <c r="K35" s="11"/>
    </row>
    <row r="36" spans="1:11" s="9" customFormat="1">
      <c r="A36" s="8" t="s">
        <v>74</v>
      </c>
      <c r="B36" s="6" t="s">
        <v>75</v>
      </c>
      <c r="C36" s="7"/>
      <c r="D36" s="7">
        <v>166</v>
      </c>
      <c r="E36" s="30">
        <f>D36</f>
        <v>166</v>
      </c>
      <c r="F36" s="7"/>
      <c r="G36" s="7"/>
      <c r="H36" s="7"/>
    </row>
    <row r="37" spans="1:11" s="9" customFormat="1">
      <c r="A37" s="4" t="s">
        <v>48</v>
      </c>
      <c r="B37" t="s">
        <v>49</v>
      </c>
      <c r="C37" s="2">
        <v>62</v>
      </c>
      <c r="D37" s="2"/>
      <c r="E37" s="29">
        <f>C37</f>
        <v>62</v>
      </c>
      <c r="F37" s="16"/>
      <c r="G37" s="16"/>
      <c r="H37" s="16"/>
      <c r="I37" s="10"/>
      <c r="K37" s="11"/>
    </row>
    <row r="38" spans="1:11" s="9" customFormat="1">
      <c r="A38" s="8" t="s">
        <v>77</v>
      </c>
      <c r="B38" s="6" t="s">
        <v>76</v>
      </c>
      <c r="C38" s="7"/>
      <c r="D38" s="7">
        <v>60</v>
      </c>
      <c r="E38" s="30">
        <f>D38</f>
        <v>60</v>
      </c>
      <c r="F38" s="7"/>
      <c r="G38" s="7"/>
      <c r="H38" s="7"/>
    </row>
    <row r="39" spans="1:11" s="9" customFormat="1">
      <c r="A39" s="4" t="s">
        <v>50</v>
      </c>
      <c r="B39" t="s">
        <v>51</v>
      </c>
      <c r="C39" s="2">
        <v>77</v>
      </c>
      <c r="D39" s="2"/>
      <c r="E39" s="29">
        <f>C39</f>
        <v>77</v>
      </c>
      <c r="F39" s="16"/>
      <c r="G39" s="16"/>
      <c r="H39" s="16"/>
      <c r="I39" s="10"/>
      <c r="K39" s="11"/>
    </row>
    <row r="40" spans="1:11" s="9" customFormat="1">
      <c r="A40" s="4" t="s">
        <v>29</v>
      </c>
      <c r="B40" t="s">
        <v>52</v>
      </c>
      <c r="C40" s="2">
        <v>620</v>
      </c>
      <c r="D40" s="2"/>
      <c r="E40" s="29">
        <f>C40</f>
        <v>620</v>
      </c>
      <c r="F40" s="16"/>
      <c r="G40" s="16"/>
      <c r="H40" s="16"/>
      <c r="I40" s="10"/>
      <c r="K40" s="11"/>
    </row>
    <row r="41" spans="1:11" s="9" customFormat="1">
      <c r="A41" s="8" t="s">
        <v>78</v>
      </c>
      <c r="B41" s="6" t="s">
        <v>79</v>
      </c>
      <c r="C41" s="7"/>
      <c r="D41" s="7">
        <v>14</v>
      </c>
      <c r="E41" s="30">
        <f>D41</f>
        <v>14</v>
      </c>
      <c r="F41" s="7"/>
      <c r="G41" s="7"/>
      <c r="H41" s="7"/>
    </row>
    <row r="42" spans="1:11" s="9" customFormat="1">
      <c r="A42" s="4" t="s">
        <v>31</v>
      </c>
      <c r="B42" t="s">
        <v>53</v>
      </c>
      <c r="C42" s="2">
        <v>1100</v>
      </c>
      <c r="D42" s="2"/>
      <c r="E42" s="29">
        <f>C42</f>
        <v>1100</v>
      </c>
      <c r="F42" s="16"/>
      <c r="G42" s="16"/>
      <c r="H42" s="16"/>
      <c r="I42" s="10"/>
      <c r="K42" s="11"/>
    </row>
    <row r="43" spans="1:11" s="9" customFormat="1">
      <c r="A43" s="12"/>
      <c r="B43" s="13" t="s">
        <v>85</v>
      </c>
      <c r="C43" s="27">
        <f>SUM(C2:C42)</f>
        <v>6429</v>
      </c>
      <c r="D43" s="21"/>
      <c r="E43" s="27">
        <f>SUM(E2:E42)</f>
        <v>3589</v>
      </c>
      <c r="F43" s="27">
        <f t="shared" ref="F43:H43" si="4">SUM(F2:F42)</f>
        <v>830</v>
      </c>
      <c r="G43" s="27">
        <f t="shared" si="4"/>
        <v>786</v>
      </c>
      <c r="H43" s="27">
        <f t="shared" si="4"/>
        <v>3487</v>
      </c>
    </row>
    <row r="44" spans="1:11" s="9" customFormat="1">
      <c r="A44" s="4"/>
      <c r="B44" s="15" t="s">
        <v>87</v>
      </c>
      <c r="C44" s="26"/>
      <c r="D44" s="27">
        <f>SUM(D3:D43)</f>
        <v>2263</v>
      </c>
      <c r="E44" s="19" t="s">
        <v>88</v>
      </c>
      <c r="F44" s="17" t="s">
        <v>89</v>
      </c>
      <c r="G44" s="17" t="s">
        <v>90</v>
      </c>
      <c r="H44" s="17" t="s">
        <v>91</v>
      </c>
    </row>
    <row r="45" spans="1:11" s="9" customFormat="1">
      <c r="A45" s="4"/>
      <c r="B45" s="13" t="s">
        <v>80</v>
      </c>
      <c r="C45" s="28">
        <f>C43+D44</f>
        <v>8692</v>
      </c>
      <c r="D45" s="26"/>
      <c r="E45" s="20"/>
      <c r="F45"/>
      <c r="G45"/>
      <c r="H45"/>
    </row>
    <row r="46" spans="1:11" s="9" customFormat="1">
      <c r="A46" s="4"/>
      <c r="B46"/>
      <c r="C46" s="2"/>
      <c r="D46" s="2"/>
      <c r="E46"/>
      <c r="F46"/>
      <c r="G46"/>
      <c r="H46"/>
    </row>
    <row r="47" spans="1:11" s="9" customFormat="1">
      <c r="A47" s="16" t="s">
        <v>92</v>
      </c>
      <c r="B47" s="14" t="s">
        <v>93</v>
      </c>
      <c r="C47" s="16" t="s">
        <v>94</v>
      </c>
      <c r="D47" s="16" t="s">
        <v>95</v>
      </c>
      <c r="E47" s="16" t="s">
        <v>96</v>
      </c>
      <c r="F47" s="16" t="s">
        <v>97</v>
      </c>
      <c r="G47" s="16" t="s">
        <v>99</v>
      </c>
      <c r="H47" s="16" t="s">
        <v>100</v>
      </c>
      <c r="I47" s="11" t="s">
        <v>103</v>
      </c>
    </row>
    <row r="48" spans="1:11" s="9" customFormat="1">
      <c r="A48" s="15" t="s">
        <v>98</v>
      </c>
      <c r="B48" s="26">
        <v>20</v>
      </c>
      <c r="C48" s="26">
        <v>20</v>
      </c>
      <c r="D48" s="26">
        <f>1.45*70</f>
        <v>101.5</v>
      </c>
      <c r="E48" s="26">
        <f>0.92*70</f>
        <v>64.400000000000006</v>
      </c>
      <c r="F48" s="26">
        <f>0.62*70</f>
        <v>43.4</v>
      </c>
      <c r="G48" s="26">
        <f>E43/100*B48+F43/100*B48+G43/100*B48+H43/100*B48</f>
        <v>1738.4</v>
      </c>
      <c r="H48" s="27">
        <f>(E43/100*B48*C48+F43/100*B48*D48+G43/100*B48*E48+H43/100*B48*F48)</f>
        <v>71595.839999999997</v>
      </c>
      <c r="I48" s="26">
        <f>H48*(C43/C45)</f>
        <v>52955.55169811321</v>
      </c>
    </row>
    <row r="49" spans="1:10" s="9" customFormat="1">
      <c r="A49" s="15" t="s">
        <v>102</v>
      </c>
      <c r="B49" s="26">
        <v>9</v>
      </c>
      <c r="C49" s="26">
        <v>40</v>
      </c>
      <c r="D49" s="26">
        <f>70*1.33</f>
        <v>93.100000000000009</v>
      </c>
      <c r="E49" s="26">
        <f>1.48*70</f>
        <v>103.6</v>
      </c>
      <c r="F49" s="26">
        <f>1.56*70</f>
        <v>109.2</v>
      </c>
      <c r="G49" s="26">
        <f>E43/100*B49+F43/100*B49+G43/100*B49+H43/100*B49</f>
        <v>782.28</v>
      </c>
      <c r="H49" s="27">
        <f>(E43/100*B49*C49+F43/100*B49*D49+G43/100*B49*E49+H43/100*B49*F49)</f>
        <v>61473.869999999995</v>
      </c>
      <c r="I49" s="26">
        <f>H49*(C43/C45)</f>
        <v>45468.880606304643</v>
      </c>
    </row>
    <row r="50" spans="1:10" s="9" customFormat="1">
      <c r="A50" s="15" t="s">
        <v>101</v>
      </c>
      <c r="B50" s="26">
        <v>9</v>
      </c>
      <c r="C50" s="26">
        <v>40</v>
      </c>
      <c r="D50" s="26">
        <f>70*1.33</f>
        <v>93.100000000000009</v>
      </c>
      <c r="E50" s="26">
        <f>1.48*70</f>
        <v>103.6</v>
      </c>
      <c r="F50" s="26">
        <f>1.56*70</f>
        <v>109.2</v>
      </c>
      <c r="G50" s="26">
        <f>E43/100*B50+F43/100*B50+G43/100*B50+H43/100*B50</f>
        <v>782.28</v>
      </c>
      <c r="H50" s="27">
        <f>(E43/100*B50*C50+F43/100*B50*D50+G43/100*B50*E50+H43/100*B50*F50)</f>
        <v>61473.869999999995</v>
      </c>
      <c r="I50" s="26">
        <f>H50*(C43/C45)</f>
        <v>45468.880606304643</v>
      </c>
    </row>
    <row r="51" spans="1:10" s="9" customFormat="1">
      <c r="A51" s="15" t="s">
        <v>104</v>
      </c>
      <c r="B51" s="26">
        <v>10</v>
      </c>
      <c r="C51" s="26">
        <v>40</v>
      </c>
      <c r="D51" s="26">
        <f>1.33*70</f>
        <v>93.100000000000009</v>
      </c>
      <c r="E51" s="26">
        <f>1.48*70</f>
        <v>103.6</v>
      </c>
      <c r="F51" s="26">
        <f>1.56*70</f>
        <v>109.2</v>
      </c>
      <c r="G51" s="26">
        <f>E43/100*B51+F43/100*B51+G43/100*B51+H43/100*B51</f>
        <v>869.2</v>
      </c>
      <c r="H51" s="27">
        <f>(E43/100*B51*C51+F43/100*B51*D51+G43/100*B51*E51+H43/100*B51*F51)</f>
        <v>68304.3</v>
      </c>
      <c r="I51" s="26">
        <f>H51*(C43/C45)</f>
        <v>50520.978451449613</v>
      </c>
    </row>
    <row r="52" spans="1:10">
      <c r="A52" s="15"/>
      <c r="B52" s="15"/>
      <c r="C52" s="15"/>
      <c r="D52" s="15"/>
      <c r="E52" s="15"/>
      <c r="F52" s="15"/>
      <c r="G52" s="15"/>
      <c r="H52" s="15"/>
      <c r="I52" s="15"/>
      <c r="J52" s="15"/>
    </row>
    <row r="53" spans="1:10">
      <c r="A53" s="3"/>
      <c r="C53" s="2"/>
      <c r="D53" s="2"/>
    </row>
    <row r="54" spans="1:10">
      <c r="A54" s="3"/>
      <c r="C54" s="2"/>
      <c r="D54" s="2"/>
    </row>
    <row r="55" spans="1:10">
      <c r="A55" s="3"/>
      <c r="C55" s="2"/>
      <c r="D55" s="2"/>
    </row>
    <row r="56" spans="1:10">
      <c r="A56" s="3"/>
      <c r="C56" s="2"/>
      <c r="D56" s="2"/>
    </row>
    <row r="57" spans="1:10">
      <c r="A57" s="3"/>
      <c r="C57" s="2"/>
      <c r="D57" s="2"/>
    </row>
    <row r="58" spans="1:10">
      <c r="A58" s="3"/>
      <c r="C58" s="2"/>
      <c r="D58" s="2"/>
    </row>
    <row r="59" spans="1:10">
      <c r="A59" s="3"/>
      <c r="C59" s="2"/>
      <c r="D59" s="2"/>
    </row>
    <row r="60" spans="1:10">
      <c r="C60" s="2"/>
      <c r="D60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KBS-Book</dc:creator>
  <cp:lastModifiedBy>Sintodo</cp:lastModifiedBy>
  <cp:lastPrinted>2018-02-02T08:14:57Z</cp:lastPrinted>
  <dcterms:created xsi:type="dcterms:W3CDTF">2018-01-29T10:31:33Z</dcterms:created>
  <dcterms:modified xsi:type="dcterms:W3CDTF">2018-02-15T08:47:46Z</dcterms:modified>
</cp:coreProperties>
</file>